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activeTab="0"/>
  </bookViews>
  <sheets>
    <sheet name="juuni08 - 2" sheetId="1" r:id="rId1"/>
  </sheets>
  <definedNames/>
  <calcPr fullCalcOnLoad="1"/>
</workbook>
</file>

<file path=xl/comments1.xml><?xml version="1.0" encoding="utf-8"?>
<comments xmlns="http://schemas.openxmlformats.org/spreadsheetml/2006/main">
  <authors>
    <author>Hardi Sui</author>
  </authors>
  <commentList>
    <comment ref="F21" authorId="0">
      <text>
        <r>
          <rPr>
            <b/>
            <sz val="8"/>
            <rFont val="Tahoma"/>
            <family val="0"/>
          </rPr>
          <t>Hardi Sui:</t>
        </r>
        <r>
          <rPr>
            <sz val="8"/>
            <rFont val="Tahoma"/>
            <family val="0"/>
          </rPr>
          <t xml:space="preserve">
28.05.08</t>
        </r>
      </text>
    </comment>
    <comment ref="J33" authorId="0">
      <text>
        <r>
          <rPr>
            <b/>
            <sz val="8"/>
            <rFont val="Tahoma"/>
            <family val="0"/>
          </rPr>
          <t>Hardi Sui:</t>
        </r>
        <r>
          <rPr>
            <sz val="8"/>
            <rFont val="Tahoma"/>
            <family val="0"/>
          </rPr>
          <t xml:space="preserve">
äripäeva väitel</t>
        </r>
      </text>
    </comment>
  </commentList>
</comments>
</file>

<file path=xl/sharedStrings.xml><?xml version="1.0" encoding="utf-8"?>
<sst xmlns="http://schemas.openxmlformats.org/spreadsheetml/2006/main" count="77" uniqueCount="50">
  <si>
    <t>Kütteväärtus</t>
  </si>
  <si>
    <t>Tarbija hind</t>
  </si>
  <si>
    <t>Maagaas</t>
  </si>
  <si>
    <t>Kerge kütteõli</t>
  </si>
  <si>
    <t>Halupuu</t>
  </si>
  <si>
    <t>Pellet</t>
  </si>
  <si>
    <t>Puitbrikett</t>
  </si>
  <si>
    <t>Elekter</t>
  </si>
  <si>
    <t>150 m² elamu küttekulud</t>
  </si>
  <si>
    <t>Kütteõli</t>
  </si>
  <si>
    <t>Puidubrikett</t>
  </si>
  <si>
    <t>Kogus</t>
  </si>
  <si>
    <t>Ühik</t>
  </si>
  <si>
    <t>Hind KM-ga</t>
  </si>
  <si>
    <t>Kulu aastas</t>
  </si>
  <si>
    <t>m³</t>
  </si>
  <si>
    <t>t</t>
  </si>
  <si>
    <t>kWh</t>
  </si>
  <si>
    <t xml:space="preserve">      e. 25500 kWh/aastas</t>
  </si>
  <si>
    <t>170 kWh/m² aastas</t>
  </si>
  <si>
    <t>kWh/m³</t>
  </si>
  <si>
    <t>kWh/l</t>
  </si>
  <si>
    <t>kWh/kg</t>
  </si>
  <si>
    <t>Põletamise kasutegur (vahemik)</t>
  </si>
  <si>
    <t>arvut kasut</t>
  </si>
  <si>
    <t>Äripäev 020708</t>
  </si>
  <si>
    <t>kogus / a</t>
  </si>
  <si>
    <t>küttev</t>
  </si>
  <si>
    <t>Õli hind</t>
  </si>
  <si>
    <t>Maagaasi hind</t>
  </si>
  <si>
    <t xml:space="preserve">Hinnad </t>
  </si>
  <si>
    <t>Aastane küttekulu</t>
  </si>
  <si>
    <t>Hind</t>
  </si>
  <si>
    <t>Aastane keskmine energiakulu</t>
  </si>
  <si>
    <t>Keskmise küttekulu kalkulaator</t>
  </si>
  <si>
    <t>m²</t>
  </si>
  <si>
    <t xml:space="preserve"> </t>
  </si>
  <si>
    <t>Sinu kodu köetav pind</t>
  </si>
  <si>
    <t>Sinu sääst</t>
  </si>
  <si>
    <t>Energiaühiku hind</t>
  </si>
  <si>
    <t>Propaani hind</t>
  </si>
  <si>
    <t>Propaan</t>
  </si>
  <si>
    <t>kg</t>
  </si>
  <si>
    <t>€/m³</t>
  </si>
  <si>
    <t>€/kg</t>
  </si>
  <si>
    <t>€/l</t>
  </si>
  <si>
    <t>€/kWh</t>
  </si>
  <si>
    <t>€/MWh</t>
  </si>
  <si>
    <t>€</t>
  </si>
  <si>
    <t>Lõpphind tarbijale €/kWh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</si>
</sst>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##0.00\ &quot;kr&quot;"/>
    <numFmt numFmtId="184" formatCode="#,##0.0\ &quot;kr&quot;"/>
    <numFmt numFmtId="185" formatCode="#,##0\ &quot;kr&quot;"/>
    <numFmt numFmtId="186" formatCode="#,##0.0"/>
    <numFmt numFmtId="187" formatCode="#,##0.00\ &quot;€&quot;"/>
    <numFmt numFmtId="188" formatCode="#,##0.0\ &quot;€&quot;"/>
    <numFmt numFmtId="189" formatCode="#,##0\ &quot;€&quot;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183" fontId="0" fillId="2" borderId="0" xfId="0" applyNumberFormat="1" applyFill="1" applyAlignment="1">
      <alignment/>
    </xf>
    <xf numFmtId="3" fontId="3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0" fontId="2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9" fontId="1" fillId="2" borderId="0" xfId="57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2" fontId="1" fillId="2" borderId="14" xfId="0" applyNumberFormat="1" applyFont="1" applyFill="1" applyBorder="1" applyAlignment="1">
      <alignment horizontal="center" vertical="top" wrapText="1"/>
    </xf>
    <xf numFmtId="9" fontId="1" fillId="2" borderId="17" xfId="57" applyFont="1" applyFill="1" applyBorder="1" applyAlignment="1">
      <alignment horizontal="center" vertical="top" wrapText="1"/>
    </xf>
    <xf numFmtId="9" fontId="1" fillId="2" borderId="18" xfId="57" applyFont="1" applyFill="1" applyBorder="1" applyAlignment="1">
      <alignment horizontal="center" vertical="top" wrapText="1"/>
    </xf>
    <xf numFmtId="2" fontId="1" fillId="2" borderId="16" xfId="57" applyNumberFormat="1" applyFont="1" applyFill="1" applyBorder="1" applyAlignment="1">
      <alignment horizontal="center" vertical="top" wrapText="1"/>
    </xf>
    <xf numFmtId="2" fontId="1" fillId="2" borderId="16" xfId="0" applyNumberFormat="1" applyFont="1" applyFill="1" applyBorder="1" applyAlignment="1">
      <alignment horizontal="center" vertical="top" wrapText="1"/>
    </xf>
    <xf numFmtId="0" fontId="1" fillId="2" borderId="15" xfId="0" applyNumberFormat="1" applyFont="1" applyFill="1" applyBorder="1" applyAlignment="1">
      <alignment horizontal="center" vertical="top" wrapText="1"/>
    </xf>
    <xf numFmtId="9" fontId="1" fillId="2" borderId="17" xfId="0" applyNumberFormat="1" applyFont="1" applyFill="1" applyBorder="1" applyAlignment="1">
      <alignment horizontal="center" vertical="top" wrapText="1"/>
    </xf>
    <xf numFmtId="9" fontId="1" fillId="2" borderId="18" xfId="0" applyNumberFormat="1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182" fontId="1" fillId="2" borderId="22" xfId="0" applyNumberFormat="1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horizontal="center" vertical="top" wrapText="1"/>
    </xf>
    <xf numFmtId="182" fontId="1" fillId="2" borderId="24" xfId="0" applyNumberFormat="1" applyFont="1" applyFill="1" applyBorder="1" applyAlignment="1">
      <alignment horizontal="center" vertical="top" wrapText="1"/>
    </xf>
    <xf numFmtId="9" fontId="1" fillId="2" borderId="23" xfId="0" applyNumberFormat="1" applyFont="1" applyFill="1" applyBorder="1" applyAlignment="1">
      <alignment horizontal="center" vertical="top" wrapText="1"/>
    </xf>
    <xf numFmtId="9" fontId="1" fillId="2" borderId="19" xfId="0" applyNumberFormat="1" applyFont="1" applyFill="1" applyBorder="1" applyAlignment="1">
      <alignment horizontal="center" vertical="top" wrapText="1"/>
    </xf>
    <xf numFmtId="2" fontId="1" fillId="2" borderId="24" xfId="57" applyNumberFormat="1" applyFont="1" applyFill="1" applyBorder="1" applyAlignment="1">
      <alignment horizontal="center" vertical="top" wrapText="1"/>
    </xf>
    <xf numFmtId="2" fontId="1" fillId="2" borderId="21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top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25" xfId="0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/>
    </xf>
    <xf numFmtId="0" fontId="3" fillId="2" borderId="26" xfId="0" applyFon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6" xfId="0" applyFill="1" applyBorder="1" applyAlignment="1">
      <alignment/>
    </xf>
    <xf numFmtId="182" fontId="0" fillId="2" borderId="26" xfId="0" applyNumberForma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4" fontId="0" fillId="2" borderId="26" xfId="0" applyNumberFormat="1" applyFill="1" applyBorder="1" applyAlignment="1">
      <alignment horizontal="center"/>
    </xf>
    <xf numFmtId="185" fontId="0" fillId="2" borderId="26" xfId="0" applyNumberFormat="1" applyFill="1" applyBorder="1" applyAlignment="1">
      <alignment/>
    </xf>
    <xf numFmtId="3" fontId="0" fillId="2" borderId="26" xfId="0" applyNumberFormat="1" applyFill="1" applyBorder="1" applyAlignment="1">
      <alignment/>
    </xf>
    <xf numFmtId="1" fontId="0" fillId="2" borderId="26" xfId="0" applyNumberFormat="1" applyFill="1" applyBorder="1" applyAlignment="1">
      <alignment/>
    </xf>
    <xf numFmtId="2" fontId="0" fillId="2" borderId="26" xfId="0" applyNumberFormat="1" applyFill="1" applyBorder="1" applyAlignment="1">
      <alignment/>
    </xf>
    <xf numFmtId="9" fontId="0" fillId="2" borderId="26" xfId="57" applyFont="1" applyFill="1" applyBorder="1" applyAlignment="1">
      <alignment/>
    </xf>
    <xf numFmtId="0" fontId="0" fillId="2" borderId="0" xfId="0" applyFill="1" applyBorder="1" applyAlignment="1">
      <alignment/>
    </xf>
    <xf numFmtId="3" fontId="0" fillId="2" borderId="26" xfId="0" applyNumberFormat="1" applyFill="1" applyBorder="1" applyAlignment="1">
      <alignment horizontal="center"/>
    </xf>
    <xf numFmtId="4" fontId="0" fillId="2" borderId="26" xfId="0" applyNumberFormat="1" applyFill="1" applyBorder="1" applyAlignment="1">
      <alignment/>
    </xf>
    <xf numFmtId="1" fontId="0" fillId="2" borderId="26" xfId="0" applyNumberFormat="1" applyFill="1" applyBorder="1" applyAlignment="1">
      <alignment horizontal="center"/>
    </xf>
    <xf numFmtId="0" fontId="6" fillId="2" borderId="0" xfId="0" applyFont="1" applyFill="1" applyAlignment="1">
      <alignment/>
    </xf>
    <xf numFmtId="0" fontId="3" fillId="0" borderId="28" xfId="0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2" fontId="3" fillId="0" borderId="29" xfId="0" applyNumberFormat="1" applyFont="1" applyFill="1" applyBorder="1" applyAlignment="1" applyProtection="1">
      <alignment horizontal="right"/>
      <protection locked="0"/>
    </xf>
    <xf numFmtId="0" fontId="0" fillId="2" borderId="0" xfId="0" applyFill="1" applyBorder="1" applyAlignment="1">
      <alignment horizontal="right"/>
    </xf>
    <xf numFmtId="0" fontId="3" fillId="0" borderId="29" xfId="0" applyFont="1" applyFill="1" applyBorder="1" applyAlignment="1" applyProtection="1">
      <alignment horizontal="right"/>
      <protection locked="0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3" fontId="9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3" fontId="8" fillId="2" borderId="0" xfId="0" applyNumberFormat="1" applyFont="1" applyFill="1" applyAlignment="1">
      <alignment/>
    </xf>
    <xf numFmtId="0" fontId="3" fillId="2" borderId="0" xfId="0" applyFont="1" applyFill="1" applyAlignment="1">
      <alignment horizontal="right"/>
    </xf>
    <xf numFmtId="2" fontId="3" fillId="0" borderId="28" xfId="0" applyNumberFormat="1" applyFont="1" applyFill="1" applyBorder="1" applyAlignment="1" applyProtection="1">
      <alignment horizontal="center"/>
      <protection/>
    </xf>
    <xf numFmtId="2" fontId="1" fillId="2" borderId="11" xfId="0" applyNumberFormat="1" applyFont="1" applyFill="1" applyBorder="1" applyAlignment="1">
      <alignment horizontal="center" vertical="top" wrapText="1"/>
    </xf>
    <xf numFmtId="9" fontId="1" fillId="2" borderId="30" xfId="57" applyFont="1" applyFill="1" applyBorder="1" applyAlignment="1">
      <alignment horizontal="center" vertical="top" wrapText="1"/>
    </xf>
    <xf numFmtId="0" fontId="1" fillId="2" borderId="31" xfId="0" applyFont="1" applyFill="1" applyBorder="1" applyAlignment="1">
      <alignment vertical="top" wrapText="1"/>
    </xf>
    <xf numFmtId="0" fontId="1" fillId="2" borderId="32" xfId="0" applyFont="1" applyFill="1" applyBorder="1" applyAlignment="1">
      <alignment horizontal="center" vertical="top" wrapText="1"/>
    </xf>
    <xf numFmtId="0" fontId="1" fillId="2" borderId="33" xfId="0" applyFont="1" applyFill="1" applyBorder="1" applyAlignment="1">
      <alignment horizontal="center" vertical="top" wrapText="1"/>
    </xf>
    <xf numFmtId="0" fontId="1" fillId="2" borderId="34" xfId="0" applyFont="1" applyFill="1" applyBorder="1" applyAlignment="1">
      <alignment horizontal="center" vertical="top" wrapText="1"/>
    </xf>
    <xf numFmtId="2" fontId="1" fillId="2" borderId="31" xfId="0" applyNumberFormat="1" applyFont="1" applyFill="1" applyBorder="1" applyAlignment="1">
      <alignment horizontal="center" vertical="top" wrapText="1"/>
    </xf>
    <xf numFmtId="9" fontId="1" fillId="2" borderId="33" xfId="57" applyFont="1" applyFill="1" applyBorder="1" applyAlignment="1">
      <alignment horizontal="center" vertical="top" wrapText="1"/>
    </xf>
    <xf numFmtId="9" fontId="1" fillId="2" borderId="35" xfId="57" applyFont="1" applyFill="1" applyBorder="1" applyAlignment="1">
      <alignment horizontal="center" vertical="top" wrapText="1"/>
    </xf>
    <xf numFmtId="2" fontId="1" fillId="2" borderId="34" xfId="57" applyNumberFormat="1" applyFont="1" applyFill="1" applyBorder="1" applyAlignment="1">
      <alignment horizontal="center" vertical="top" wrapText="1"/>
    </xf>
    <xf numFmtId="2" fontId="1" fillId="2" borderId="34" xfId="0" applyNumberFormat="1" applyFont="1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/>
    </xf>
    <xf numFmtId="0" fontId="0" fillId="2" borderId="26" xfId="0" applyFont="1" applyFill="1" applyBorder="1" applyAlignment="1">
      <alignment/>
    </xf>
    <xf numFmtId="0" fontId="0" fillId="2" borderId="26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 vertical="top" wrapText="1"/>
    </xf>
    <xf numFmtId="0" fontId="2" fillId="2" borderId="37" xfId="0" applyFont="1" applyFill="1" applyBorder="1" applyAlignment="1">
      <alignment horizontal="center" vertical="top" wrapText="1"/>
    </xf>
    <xf numFmtId="0" fontId="2" fillId="2" borderId="38" xfId="0" applyFont="1" applyFill="1" applyBorder="1" applyAlignment="1">
      <alignment horizontal="center" vertical="top" wrapText="1"/>
    </xf>
    <xf numFmtId="0" fontId="2" fillId="2" borderId="36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/>
    </xf>
    <xf numFmtId="181" fontId="3" fillId="0" borderId="29" xfId="0" applyNumberFormat="1" applyFont="1" applyFill="1" applyBorder="1" applyAlignment="1" applyProtection="1">
      <alignment horizontal="right"/>
      <protection locked="0"/>
    </xf>
    <xf numFmtId="189" fontId="9" fillId="2" borderId="0" xfId="0" applyNumberFormat="1" applyFont="1" applyFill="1" applyAlignment="1">
      <alignment/>
    </xf>
    <xf numFmtId="189" fontId="0" fillId="2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Q43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12.421875" style="2" customWidth="1"/>
    <col min="2" max="2" width="23.57421875" style="2" bestFit="1" customWidth="1"/>
    <col min="3" max="3" width="6.57421875" style="2" customWidth="1"/>
    <col min="4" max="4" width="2.28125" style="2" customWidth="1"/>
    <col min="5" max="5" width="8.140625" style="2" bestFit="1" customWidth="1"/>
    <col min="6" max="6" width="11.57421875" style="2" customWidth="1"/>
    <col min="7" max="7" width="9.7109375" style="2" customWidth="1"/>
    <col min="8" max="8" width="12.421875" style="2" customWidth="1"/>
    <col min="9" max="9" width="8.28125" style="2" customWidth="1"/>
    <col min="10" max="10" width="10.421875" style="2" customWidth="1"/>
    <col min="11" max="11" width="8.7109375" style="2" customWidth="1"/>
    <col min="12" max="12" width="9.8515625" style="2" customWidth="1"/>
    <col min="13" max="13" width="10.7109375" style="2" customWidth="1"/>
    <col min="14" max="14" width="11.7109375" style="4" bestFit="1" customWidth="1"/>
    <col min="15" max="16384" width="9.140625" style="2" customWidth="1"/>
  </cols>
  <sheetData>
    <row r="1" spans="6:7" ht="12.75">
      <c r="F1" s="3"/>
      <c r="G1" s="3"/>
    </row>
    <row r="2" spans="2:7" ht="15.75">
      <c r="B2" s="1"/>
      <c r="F2" s="3"/>
      <c r="G2" s="3"/>
    </row>
    <row r="3" spans="2:7" ht="18.75">
      <c r="B3" s="57" t="s">
        <v>34</v>
      </c>
      <c r="F3" s="3"/>
      <c r="G3" s="3"/>
    </row>
    <row r="4" spans="2:7" ht="15.75">
      <c r="B4" s="1"/>
      <c r="F4" s="3"/>
      <c r="G4" s="3"/>
    </row>
    <row r="5" spans="2:7" ht="16.5" thickBot="1">
      <c r="B5" s="1"/>
      <c r="C5" s="3" t="s">
        <v>30</v>
      </c>
      <c r="D5" s="3"/>
      <c r="E5" s="3" t="s">
        <v>32</v>
      </c>
      <c r="F5" s="5" t="s">
        <v>33</v>
      </c>
      <c r="G5" s="3"/>
    </row>
    <row r="6" spans="2:7" ht="16.5" thickBot="1">
      <c r="B6" s="63" t="s">
        <v>37</v>
      </c>
      <c r="C6" s="62">
        <v>150</v>
      </c>
      <c r="D6" s="58"/>
      <c r="E6" s="3" t="s">
        <v>35</v>
      </c>
      <c r="F6" s="67">
        <f>C6*140+4500</f>
        <v>25500</v>
      </c>
      <c r="G6" s="64" t="s">
        <v>17</v>
      </c>
    </row>
    <row r="7" spans="2:7" ht="15.75">
      <c r="B7" s="1"/>
      <c r="C7" s="59"/>
      <c r="D7" s="37"/>
      <c r="F7" s="6"/>
      <c r="G7" s="3"/>
    </row>
    <row r="8" spans="2:7" ht="15.75">
      <c r="B8" s="1"/>
      <c r="C8" s="59"/>
      <c r="D8" s="37"/>
      <c r="F8" s="6"/>
      <c r="G8" s="3"/>
    </row>
    <row r="9" spans="2:10" ht="15.75">
      <c r="B9" s="1"/>
      <c r="C9" s="59"/>
      <c r="D9" s="37"/>
      <c r="F9" s="88" t="s">
        <v>39</v>
      </c>
      <c r="G9" s="88"/>
      <c r="H9" s="3" t="s">
        <v>31</v>
      </c>
      <c r="I9" s="3"/>
      <c r="J9" s="68" t="s">
        <v>38</v>
      </c>
    </row>
    <row r="10" spans="3:4" ht="13.5" thickBot="1">
      <c r="C10" s="59"/>
      <c r="D10" s="37"/>
    </row>
    <row r="11" spans="2:9" ht="16.5" thickBot="1">
      <c r="B11" s="63" t="s">
        <v>29</v>
      </c>
      <c r="C11" s="89">
        <v>0.535</v>
      </c>
      <c r="D11" s="69"/>
      <c r="E11" s="3" t="s">
        <v>43</v>
      </c>
      <c r="F11" s="5">
        <f>(H11/F$6)*1000</f>
        <v>59.306063629309385</v>
      </c>
      <c r="G11" s="3" t="s">
        <v>47</v>
      </c>
      <c r="H11" s="65">
        <f>((F$6/C22)*C11)/J22</f>
        <v>1512.3046225473893</v>
      </c>
      <c r="I11" s="66" t="s">
        <v>48</v>
      </c>
    </row>
    <row r="12" spans="2:9" ht="6" customHeight="1" thickBot="1">
      <c r="B12" s="64"/>
      <c r="C12" s="61"/>
      <c r="D12" s="37"/>
      <c r="F12" s="5"/>
      <c r="G12" s="3"/>
      <c r="H12" s="64"/>
      <c r="I12" s="64"/>
    </row>
    <row r="13" spans="2:10" ht="16.5" customHeight="1" thickBot="1">
      <c r="B13" s="63" t="s">
        <v>40</v>
      </c>
      <c r="C13" s="62">
        <v>1.255</v>
      </c>
      <c r="D13" s="81"/>
      <c r="E13" s="3" t="s">
        <v>44</v>
      </c>
      <c r="F13" s="5">
        <f>(H13/F$6)*1000</f>
        <v>101.87515220391265</v>
      </c>
      <c r="G13" s="3" t="s">
        <v>47</v>
      </c>
      <c r="H13" s="65">
        <f>((F$6/C23)*C13)/J23</f>
        <v>2597.8163811997724</v>
      </c>
      <c r="I13" s="66" t="s">
        <v>48</v>
      </c>
      <c r="J13" s="90">
        <f>H13-H11</f>
        <v>1085.5117586523832</v>
      </c>
    </row>
    <row r="14" spans="2:10" ht="6" customHeight="1" thickBot="1">
      <c r="B14" s="64"/>
      <c r="C14" s="61"/>
      <c r="D14" s="37"/>
      <c r="F14" s="5"/>
      <c r="G14" s="3"/>
      <c r="H14" s="64"/>
      <c r="I14" s="64"/>
      <c r="J14" s="91"/>
    </row>
    <row r="15" spans="2:10" ht="16.5" thickBot="1">
      <c r="B15" s="63" t="s">
        <v>28</v>
      </c>
      <c r="C15" s="60">
        <v>0.95</v>
      </c>
      <c r="D15" s="69"/>
      <c r="E15" s="3" t="s">
        <v>45</v>
      </c>
      <c r="F15" s="5">
        <f>(H15/F$6)*1000</f>
        <v>100.6036217303823</v>
      </c>
      <c r="G15" s="3" t="s">
        <v>47</v>
      </c>
      <c r="H15" s="65">
        <f>((F$6/C24)*C15)/J24</f>
        <v>2565.3923541247486</v>
      </c>
      <c r="I15" s="66" t="s">
        <v>48</v>
      </c>
      <c r="J15" s="90">
        <f>H15-H11</f>
        <v>1053.0877315773594</v>
      </c>
    </row>
    <row r="16" spans="2:10" ht="6" customHeight="1" thickBot="1">
      <c r="B16" s="64"/>
      <c r="C16" s="61"/>
      <c r="D16" s="37"/>
      <c r="F16" s="5"/>
      <c r="G16" s="3"/>
      <c r="H16" s="64"/>
      <c r="I16" s="64"/>
      <c r="J16" s="90"/>
    </row>
    <row r="17" spans="2:10" ht="16.5" thickBot="1">
      <c r="B17" s="63" t="s">
        <v>7</v>
      </c>
      <c r="C17" s="60">
        <v>0.1</v>
      </c>
      <c r="D17" s="69" t="s">
        <v>36</v>
      </c>
      <c r="E17" s="3" t="s">
        <v>46</v>
      </c>
      <c r="F17" s="5">
        <f>(H17/F$6)*1000</f>
        <v>100</v>
      </c>
      <c r="G17" s="3" t="s">
        <v>47</v>
      </c>
      <c r="H17" s="65">
        <f>C17*F6</f>
        <v>2550</v>
      </c>
      <c r="I17" s="66" t="s">
        <v>48</v>
      </c>
      <c r="J17" s="90">
        <f>H17-H11</f>
        <v>1037.6953774526107</v>
      </c>
    </row>
    <row r="18" ht="12.75"/>
    <row r="19" spans="2:7" ht="15.75">
      <c r="B19" s="1"/>
      <c r="F19" s="3"/>
      <c r="G19" s="3"/>
    </row>
    <row r="20" ht="16.5" hidden="1" thickBot="1">
      <c r="B20" s="7"/>
    </row>
    <row r="21" spans="2:12" ht="35.25" customHeight="1" hidden="1" thickBot="1">
      <c r="B21" s="8"/>
      <c r="C21" s="85" t="s">
        <v>0</v>
      </c>
      <c r="D21" s="86"/>
      <c r="E21" s="87"/>
      <c r="F21" s="85" t="s">
        <v>1</v>
      </c>
      <c r="G21" s="87"/>
      <c r="H21" s="84" t="s">
        <v>46</v>
      </c>
      <c r="I21" s="85" t="s">
        <v>23</v>
      </c>
      <c r="J21" s="87"/>
      <c r="K21" s="85" t="s">
        <v>49</v>
      </c>
      <c r="L21" s="87"/>
    </row>
    <row r="22" spans="2:12" ht="22.5" customHeight="1" hidden="1">
      <c r="B22" s="72" t="s">
        <v>2</v>
      </c>
      <c r="C22" s="73">
        <v>9.3</v>
      </c>
      <c r="D22" s="74"/>
      <c r="E22" s="75" t="s">
        <v>20</v>
      </c>
      <c r="F22" s="73">
        <v>5.85</v>
      </c>
      <c r="G22" s="74" t="s">
        <v>43</v>
      </c>
      <c r="H22" s="76">
        <f aca="true" t="shared" si="0" ref="H22:H27">F22/C22</f>
        <v>0.629032258064516</v>
      </c>
      <c r="I22" s="77">
        <v>0.95</v>
      </c>
      <c r="J22" s="78">
        <v>0.97</v>
      </c>
      <c r="K22" s="79">
        <f aca="true" t="shared" si="1" ref="K22:K27">H22/I22</f>
        <v>0.6621392190152801</v>
      </c>
      <c r="L22" s="80">
        <f>H22/J22</f>
        <v>0.6484868639840371</v>
      </c>
    </row>
    <row r="23" spans="2:12" ht="22.5" customHeight="1" hidden="1">
      <c r="B23" s="9" t="s">
        <v>41</v>
      </c>
      <c r="C23" s="10">
        <v>12.7</v>
      </c>
      <c r="D23" s="12"/>
      <c r="E23" s="11" t="s">
        <v>22</v>
      </c>
      <c r="F23" s="10">
        <v>17.9</v>
      </c>
      <c r="G23" s="12" t="s">
        <v>44</v>
      </c>
      <c r="H23" s="70">
        <f t="shared" si="0"/>
        <v>1.4094488188976377</v>
      </c>
      <c r="I23" s="13">
        <v>0.95</v>
      </c>
      <c r="J23" s="71">
        <v>0.97</v>
      </c>
      <c r="K23" s="21">
        <f t="shared" si="1"/>
        <v>1.483630335681724</v>
      </c>
      <c r="L23" s="22">
        <f>H23/J23</f>
        <v>1.4530400194821007</v>
      </c>
    </row>
    <row r="24" spans="2:12" ht="20.25" customHeight="1" hidden="1">
      <c r="B24" s="14" t="s">
        <v>3</v>
      </c>
      <c r="C24" s="15">
        <v>9.94</v>
      </c>
      <c r="D24" s="17"/>
      <c r="E24" s="16" t="s">
        <v>21</v>
      </c>
      <c r="F24" s="15">
        <v>0.95</v>
      </c>
      <c r="G24" s="17" t="s">
        <v>45</v>
      </c>
      <c r="H24" s="18">
        <f t="shared" si="0"/>
        <v>0.09557344064386318</v>
      </c>
      <c r="I24" s="19">
        <v>0.9</v>
      </c>
      <c r="J24" s="20">
        <v>0.95</v>
      </c>
      <c r="K24" s="21">
        <f t="shared" si="1"/>
        <v>0.10619271182651464</v>
      </c>
      <c r="L24" s="22">
        <f>H24/J24</f>
        <v>0.1006036217303823</v>
      </c>
    </row>
    <row r="25" spans="2:12" ht="19.5" customHeight="1" hidden="1">
      <c r="B25" s="14" t="s">
        <v>4</v>
      </c>
      <c r="C25" s="15">
        <v>800</v>
      </c>
      <c r="D25" s="17"/>
      <c r="E25" s="16" t="s">
        <v>20</v>
      </c>
      <c r="F25" s="15">
        <v>650</v>
      </c>
      <c r="G25" s="17" t="s">
        <v>43</v>
      </c>
      <c r="H25" s="18">
        <f t="shared" si="0"/>
        <v>0.8125</v>
      </c>
      <c r="I25" s="19">
        <v>0.7</v>
      </c>
      <c r="J25" s="20">
        <v>0.8</v>
      </c>
      <c r="K25" s="21">
        <f t="shared" si="1"/>
        <v>1.1607142857142858</v>
      </c>
      <c r="L25" s="22">
        <f>H25/J25</f>
        <v>1.015625</v>
      </c>
    </row>
    <row r="26" spans="2:12" ht="19.5" customHeight="1" hidden="1">
      <c r="B26" s="14" t="s">
        <v>5</v>
      </c>
      <c r="C26" s="15">
        <v>4.8</v>
      </c>
      <c r="D26" s="17"/>
      <c r="E26" s="16" t="s">
        <v>22</v>
      </c>
      <c r="F26" s="23">
        <v>3.2</v>
      </c>
      <c r="G26" s="17" t="s">
        <v>44</v>
      </c>
      <c r="H26" s="18">
        <f t="shared" si="0"/>
        <v>0.6666666666666667</v>
      </c>
      <c r="I26" s="19">
        <v>0.85</v>
      </c>
      <c r="J26" s="20">
        <v>0.9</v>
      </c>
      <c r="K26" s="21">
        <f t="shared" si="1"/>
        <v>0.7843137254901962</v>
      </c>
      <c r="L26" s="22">
        <f>H26/J26</f>
        <v>0.7407407407407408</v>
      </c>
    </row>
    <row r="27" spans="2:12" ht="17.25" customHeight="1" hidden="1">
      <c r="B27" s="14" t="s">
        <v>6</v>
      </c>
      <c r="C27" s="15">
        <v>4.6</v>
      </c>
      <c r="D27" s="17"/>
      <c r="E27" s="16" t="s">
        <v>22</v>
      </c>
      <c r="F27" s="15">
        <v>2.5</v>
      </c>
      <c r="G27" s="17" t="s">
        <v>44</v>
      </c>
      <c r="H27" s="18">
        <f t="shared" si="0"/>
        <v>0.5434782608695653</v>
      </c>
      <c r="I27" s="24">
        <v>0.8</v>
      </c>
      <c r="J27" s="25"/>
      <c r="K27" s="21">
        <f t="shared" si="1"/>
        <v>0.6793478260869565</v>
      </c>
      <c r="L27" s="22"/>
    </row>
    <row r="28" spans="2:12" ht="17.25" customHeight="1" hidden="1" thickBot="1">
      <c r="B28" s="26" t="s">
        <v>7</v>
      </c>
      <c r="C28" s="27"/>
      <c r="D28" s="30"/>
      <c r="E28" s="28"/>
      <c r="F28" s="29">
        <v>0.1</v>
      </c>
      <c r="G28" s="30" t="s">
        <v>46</v>
      </c>
      <c r="H28" s="31">
        <v>1</v>
      </c>
      <c r="I28" s="32">
        <v>1</v>
      </c>
      <c r="J28" s="33">
        <v>1</v>
      </c>
      <c r="K28" s="34"/>
      <c r="L28" s="35">
        <f>H28/J28</f>
        <v>1</v>
      </c>
    </row>
    <row r="29" ht="12.75" hidden="1"/>
    <row r="30" ht="12.75" hidden="1"/>
    <row r="31" ht="15.75" hidden="1">
      <c r="B31" s="36"/>
    </row>
    <row r="32" spans="2:7" ht="12.75" hidden="1">
      <c r="B32" s="3" t="s">
        <v>8</v>
      </c>
      <c r="F32" s="37" t="s">
        <v>19</v>
      </c>
      <c r="G32" s="38" t="s">
        <v>18</v>
      </c>
    </row>
    <row r="33" spans="2:13" ht="13.5" hidden="1" thickBot="1">
      <c r="B33" s="3"/>
      <c r="F33" s="37"/>
      <c r="G33" s="37"/>
      <c r="I33" s="39" t="s">
        <v>25</v>
      </c>
      <c r="J33" s="39">
        <v>25000</v>
      </c>
      <c r="K33" s="40" t="s">
        <v>26</v>
      </c>
      <c r="L33" s="40" t="s">
        <v>27</v>
      </c>
      <c r="M33" s="39" t="s">
        <v>24</v>
      </c>
    </row>
    <row r="34" spans="2:13" ht="12.75" hidden="1">
      <c r="B34" s="41"/>
      <c r="C34" s="42" t="s">
        <v>11</v>
      </c>
      <c r="D34" s="42"/>
      <c r="E34" s="42" t="s">
        <v>12</v>
      </c>
      <c r="F34" s="42" t="s">
        <v>13</v>
      </c>
      <c r="G34" s="42" t="s">
        <v>14</v>
      </c>
      <c r="I34" s="43"/>
      <c r="J34" s="43"/>
      <c r="K34" s="43"/>
      <c r="L34" s="43"/>
      <c r="M34" s="43"/>
    </row>
    <row r="35" spans="2:13" ht="12.75" hidden="1">
      <c r="B35" s="44"/>
      <c r="C35" s="44"/>
      <c r="D35" s="44"/>
      <c r="E35" s="44"/>
      <c r="F35" s="44"/>
      <c r="G35" s="44"/>
      <c r="I35" s="44"/>
      <c r="J35" s="44"/>
      <c r="K35" s="44"/>
      <c r="L35" s="44"/>
      <c r="M35" s="44"/>
    </row>
    <row r="36" spans="2:17" ht="12.75" hidden="1">
      <c r="B36" s="44" t="s">
        <v>2</v>
      </c>
      <c r="C36" s="45">
        <v>3000</v>
      </c>
      <c r="D36" s="45"/>
      <c r="E36" s="46" t="s">
        <v>15</v>
      </c>
      <c r="F36" s="47">
        <f>F22</f>
        <v>5.85</v>
      </c>
      <c r="G36" s="48">
        <f aca="true" t="shared" si="2" ref="G36:G42">C36*F36</f>
        <v>17550</v>
      </c>
      <c r="I36" s="49">
        <v>21500</v>
      </c>
      <c r="J36" s="50"/>
      <c r="K36" s="49">
        <f aca="true" t="shared" si="3" ref="K36:K42">I36/F36</f>
        <v>3675.2136752136753</v>
      </c>
      <c r="L36" s="51">
        <f>J$33/K36</f>
        <v>6.8023255813953485</v>
      </c>
      <c r="M36" s="52">
        <f>L36/C22</f>
        <v>0.7314328582145535</v>
      </c>
      <c r="Q36" s="53"/>
    </row>
    <row r="37" spans="2:17" ht="12.75" hidden="1">
      <c r="B37" s="82" t="s">
        <v>41</v>
      </c>
      <c r="C37" s="45">
        <v>2000</v>
      </c>
      <c r="E37" s="83" t="s">
        <v>42</v>
      </c>
      <c r="F37" s="47">
        <f>F23</f>
        <v>17.9</v>
      </c>
      <c r="G37" s="48">
        <f>C37*F37</f>
        <v>35800</v>
      </c>
      <c r="I37" s="49"/>
      <c r="J37" s="50"/>
      <c r="K37" s="49"/>
      <c r="L37" s="51"/>
      <c r="M37" s="52"/>
      <c r="Q37" s="53"/>
    </row>
    <row r="38" spans="2:13" ht="12.75" hidden="1">
      <c r="B38" s="44" t="s">
        <v>9</v>
      </c>
      <c r="C38" s="45">
        <v>2.7</v>
      </c>
      <c r="D38" s="45"/>
      <c r="E38" s="46" t="s">
        <v>16</v>
      </c>
      <c r="F38" s="54">
        <f>F24*1000</f>
        <v>950</v>
      </c>
      <c r="G38" s="48">
        <f t="shared" si="2"/>
        <v>2565</v>
      </c>
      <c r="I38" s="49">
        <v>40500</v>
      </c>
      <c r="J38" s="50"/>
      <c r="K38" s="55">
        <f t="shared" si="3"/>
        <v>42.63157894736842</v>
      </c>
      <c r="L38" s="51">
        <f>(J$33/K38)/1000</f>
        <v>0.5864197530864197</v>
      </c>
      <c r="M38" s="52">
        <f>L38/C24</f>
        <v>0.058995951014730354</v>
      </c>
    </row>
    <row r="39" spans="2:13" ht="12.75" hidden="1">
      <c r="B39" s="44" t="s">
        <v>4</v>
      </c>
      <c r="C39" s="45">
        <v>30</v>
      </c>
      <c r="D39" s="45"/>
      <c r="E39" s="46" t="s">
        <v>15</v>
      </c>
      <c r="F39" s="54">
        <f>F25</f>
        <v>650</v>
      </c>
      <c r="G39" s="48">
        <f t="shared" si="2"/>
        <v>19500</v>
      </c>
      <c r="I39" s="49">
        <v>16500</v>
      </c>
      <c r="J39" s="50"/>
      <c r="K39" s="49">
        <f t="shared" si="3"/>
        <v>25.384615384615383</v>
      </c>
      <c r="L39" s="51">
        <f>J$33/K39</f>
        <v>984.8484848484849</v>
      </c>
      <c r="M39" s="52">
        <f>L39/C25</f>
        <v>1.2310606060606062</v>
      </c>
    </row>
    <row r="40" spans="2:13" ht="12.75" hidden="1">
      <c r="B40" s="44" t="s">
        <v>5</v>
      </c>
      <c r="C40" s="45">
        <v>5.3</v>
      </c>
      <c r="D40" s="45"/>
      <c r="E40" s="46" t="s">
        <v>16</v>
      </c>
      <c r="F40" s="54">
        <f>F26*1000</f>
        <v>3200</v>
      </c>
      <c r="G40" s="48">
        <f t="shared" si="2"/>
        <v>16960</v>
      </c>
      <c r="I40" s="49">
        <v>17200</v>
      </c>
      <c r="J40" s="50"/>
      <c r="K40" s="55">
        <f t="shared" si="3"/>
        <v>5.375</v>
      </c>
      <c r="L40" s="51">
        <f>(J$33/K40)/1000</f>
        <v>4.651162790697675</v>
      </c>
      <c r="M40" s="52">
        <f>L40/C26</f>
        <v>0.9689922480620156</v>
      </c>
    </row>
    <row r="41" spans="2:13" ht="12.75" hidden="1">
      <c r="B41" s="44" t="s">
        <v>10</v>
      </c>
      <c r="C41" s="45">
        <v>5.3</v>
      </c>
      <c r="D41" s="45"/>
      <c r="E41" s="46" t="s">
        <v>16</v>
      </c>
      <c r="F41" s="54">
        <f>F27*1000</f>
        <v>2500</v>
      </c>
      <c r="G41" s="48">
        <f t="shared" si="2"/>
        <v>13250</v>
      </c>
      <c r="I41" s="49"/>
      <c r="J41" s="50"/>
      <c r="K41" s="49">
        <f t="shared" si="3"/>
        <v>0</v>
      </c>
      <c r="L41" s="51"/>
      <c r="M41" s="52">
        <f>L41/C27</f>
        <v>0</v>
      </c>
    </row>
    <row r="42" spans="2:13" ht="12.75" hidden="1">
      <c r="B42" s="44" t="s">
        <v>7</v>
      </c>
      <c r="C42" s="56">
        <v>25500</v>
      </c>
      <c r="D42" s="56"/>
      <c r="E42" s="46" t="s">
        <v>17</v>
      </c>
      <c r="F42" s="54">
        <f>F28</f>
        <v>0.1</v>
      </c>
      <c r="G42" s="48">
        <f t="shared" si="2"/>
        <v>2550</v>
      </c>
      <c r="I42" s="49">
        <v>25000</v>
      </c>
      <c r="J42" s="50"/>
      <c r="K42" s="49">
        <f t="shared" si="3"/>
        <v>250000</v>
      </c>
      <c r="L42" s="51">
        <f>J$33/K42</f>
        <v>0.1</v>
      </c>
      <c r="M42" s="52"/>
    </row>
    <row r="43" ht="12.75" hidden="1">
      <c r="L43" s="4"/>
    </row>
    <row r="44" ht="12.75" hidden="1"/>
    <row r="45" ht="12.75" hidden="1"/>
    <row r="65" ht="12.75"/>
  </sheetData>
  <sheetProtection password="D93E" sheet="1" selectLockedCells="1"/>
  <mergeCells count="5">
    <mergeCell ref="C21:E21"/>
    <mergeCell ref="F21:G21"/>
    <mergeCell ref="I21:J21"/>
    <mergeCell ref="K21:L21"/>
    <mergeCell ref="F9:G9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 Ser Ehitusjuhtimine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Enn</dc:creator>
  <cp:keywords/>
  <dc:description/>
  <cp:lastModifiedBy>hardi</cp:lastModifiedBy>
  <cp:lastPrinted>2008-02-13T10:27:34Z</cp:lastPrinted>
  <dcterms:created xsi:type="dcterms:W3CDTF">2008-01-11T06:49:55Z</dcterms:created>
  <dcterms:modified xsi:type="dcterms:W3CDTF">2012-02-03T07:01:21Z</dcterms:modified>
  <cp:category/>
  <cp:version/>
  <cp:contentType/>
  <cp:contentStatus/>
</cp:coreProperties>
</file>